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BuÇalışmaKitabı"/>
  <bookViews>
    <workbookView xWindow="-120" yWindow="-120" windowWidth="29040" windowHeight="15840"/>
  </bookViews>
  <sheets>
    <sheet name="Sayfa1" sheetId="1" r:id="rId1"/>
    <sheet name="Sayfa2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1" l="1"/>
  <c r="B28" i="1" l="1"/>
  <c r="F9" i="1"/>
  <c r="E28" i="1" s="1"/>
  <c r="F10" i="1"/>
  <c r="E29" i="1" s="1"/>
  <c r="C23" i="1"/>
  <c r="C11" i="2" l="1"/>
  <c r="F10" i="2"/>
  <c r="F13" i="2" s="1"/>
  <c r="F18" i="2" s="1"/>
  <c r="C10" i="2"/>
  <c r="C9" i="2"/>
  <c r="D9" i="2" s="1"/>
  <c r="D10" i="2" s="1"/>
  <c r="D8" i="2"/>
  <c r="E8" i="2" s="1"/>
  <c r="D7" i="2"/>
  <c r="E7" i="2" s="1"/>
  <c r="E6" i="2"/>
  <c r="E5" i="2"/>
  <c r="E4" i="2"/>
  <c r="E9" i="2" s="1"/>
  <c r="E3" i="2"/>
  <c r="E10" i="2" l="1"/>
  <c r="E13" i="2" s="1"/>
  <c r="C13" i="2"/>
  <c r="C18" i="2" s="1"/>
  <c r="C21" i="2" s="1"/>
  <c r="F14" i="1" l="1"/>
  <c r="F13" i="1" l="1"/>
  <c r="F15" i="1" l="1"/>
  <c r="E30" i="1"/>
</calcChain>
</file>

<file path=xl/sharedStrings.xml><?xml version="1.0" encoding="utf-8"?>
<sst xmlns="http://schemas.openxmlformats.org/spreadsheetml/2006/main" count="68" uniqueCount="63">
  <si>
    <t>Tutar</t>
  </si>
  <si>
    <t>İskonto Tutar</t>
  </si>
  <si>
    <t>%10-20 Katılım Payı</t>
  </si>
  <si>
    <t>KDV %8 İlaç</t>
  </si>
  <si>
    <t>KDV %18 İlaç</t>
  </si>
  <si>
    <t>Eczane Hizmet Bedeli</t>
  </si>
  <si>
    <t>Toplam Ödenecek</t>
  </si>
  <si>
    <t>EHB %18 KDV</t>
  </si>
  <si>
    <t>Toplam EHB</t>
  </si>
  <si>
    <t>Sarı renkli hücreleri icmal bilgilerine göre doldurunuz</t>
  </si>
  <si>
    <t>Ödenecek Tutar KDV % 8 dahil</t>
  </si>
  <si>
    <t>Ödenecek Tutar KDV % 18 Dahil</t>
  </si>
  <si>
    <t>Meduladan elde edilen KDV  siz tutarlar</t>
  </si>
  <si>
    <t>AÇIKLAMA</t>
  </si>
  <si>
    <t>Burada kullanılan değerler; medulanın vermiş olduğu "Ödenecek tutar Kdv %8 dahil" ve "Ödenecek Tutar Kdv %18 dahil" tutarlarından, medulanın vermiş olduğu KDV tutarlarının çıkarılması ile elde edilmiştir.</t>
  </si>
  <si>
    <t>Toplam Reçete Adet</t>
  </si>
  <si>
    <t>İlaç</t>
  </si>
  <si>
    <t xml:space="preserve"> ÷1,08 x 100  ile Kdv Hesabı</t>
  </si>
  <si>
    <t>İskonto tutarına göre olması gereken tutar</t>
  </si>
  <si>
    <t>isk</t>
  </si>
  <si>
    <t>Tutara göre olması gereken iskonto</t>
  </si>
  <si>
    <t>Katılım payı</t>
  </si>
  <si>
    <t>Hizmet Bedeli</t>
  </si>
  <si>
    <t>%8 li ilaç bedeli</t>
  </si>
  <si>
    <t>%18 li ilaç bedeli</t>
  </si>
  <si>
    <t>Net Toplam(KDV li)</t>
  </si>
  <si>
    <t>Kdv dahil toplam</t>
  </si>
  <si>
    <t xml:space="preserve">KDV %8 </t>
  </si>
  <si>
    <t>KDV 18</t>
  </si>
  <si>
    <t>KDV % 18</t>
  </si>
  <si>
    <t>KDV siz Matrah</t>
  </si>
  <si>
    <t>KDV siz Hizmet bedeli</t>
  </si>
  <si>
    <t>KONTROL tutar</t>
  </si>
  <si>
    <t>(Ödenecek tutar)</t>
  </si>
  <si>
    <t>KDV</t>
  </si>
  <si>
    <t>İLAÇ+EHB</t>
  </si>
  <si>
    <t>IBAN No</t>
  </si>
  <si>
    <t>Doküm Numarası</t>
  </si>
  <si>
    <t>Eczane Sicil No</t>
  </si>
  <si>
    <t>Yazıyla</t>
  </si>
  <si>
    <t>Reçete Grubu</t>
  </si>
  <si>
    <t>Reçete Dönemi</t>
  </si>
  <si>
    <t>Ocak 2020</t>
  </si>
  <si>
    <t>Ay</t>
  </si>
  <si>
    <t>8 KDV (Seçilecek)</t>
  </si>
  <si>
    <t>18 KDV (Seçilecek)</t>
  </si>
  <si>
    <r>
      <t xml:space="preserve">Buradaki  tüm hesaplamaların sizin sorumluluğunuz da olduğunu unutmayınız. Siz değerli meslektaşlarımıza yardımcı olabilmek amacıyla hazırlanmış olup, hesapların </t>
    </r>
    <r>
      <rPr>
        <u/>
        <sz val="16"/>
        <color theme="0"/>
        <rFont val="Arial"/>
        <family val="2"/>
        <charset val="162"/>
      </rPr>
      <t xml:space="preserve">doğruluğundan şüphe etmeniz halinde </t>
    </r>
    <r>
      <rPr>
        <sz val="16"/>
        <color theme="0"/>
        <rFont val="Arial"/>
        <family val="2"/>
        <charset val="162"/>
      </rPr>
      <t xml:space="preserve">yada </t>
    </r>
    <r>
      <rPr>
        <u/>
        <sz val="16"/>
        <color theme="0"/>
        <rFont val="Arial"/>
        <family val="2"/>
        <charset val="162"/>
      </rPr>
      <t>yanlış sonuç vermesi durumunda; l</t>
    </r>
    <r>
      <rPr>
        <sz val="16"/>
        <color theme="0"/>
        <rFont val="Arial"/>
        <family val="2"/>
        <charset val="162"/>
      </rPr>
      <t>ütfen medula çıktısına göre mali müşavirinizden destek alınız.(</t>
    </r>
    <r>
      <rPr>
        <u/>
        <sz val="16"/>
        <color theme="0"/>
        <rFont val="Arial"/>
        <family val="2"/>
        <charset val="162"/>
      </rPr>
      <t>Fatura altı bedelin medula icmaliyle aynı olması gerekir.)</t>
    </r>
  </si>
  <si>
    <t>Reçete Bedeli (18 KDV li kısım)</t>
  </si>
  <si>
    <t xml:space="preserve">Eczane Hizmet Bedeli </t>
  </si>
  <si>
    <t>Mal/Hizmet *</t>
  </si>
  <si>
    <t>Miktar</t>
  </si>
  <si>
    <t>Birim</t>
  </si>
  <si>
    <t>Birim Fiyat</t>
  </si>
  <si>
    <t>KDV Oranı</t>
  </si>
  <si>
    <t>Aşağıdaki bilgileri de girerek e-arşiv fatura "Not" kısmına kopyala yapıştır yapabilirsiniz.</t>
  </si>
  <si>
    <t xml:space="preserve">%8 Kdv siz ilaç tutarı </t>
  </si>
  <si>
    <t>%18 Kdv siz ilaç tutarı</t>
  </si>
  <si>
    <t>KDV Hariç EHB</t>
  </si>
  <si>
    <t>1842*******</t>
  </si>
  <si>
    <t>TR*******************</t>
  </si>
  <si>
    <t>237*****</t>
  </si>
  <si>
    <t>A</t>
  </si>
  <si>
    <t>(İl göç idaresi istemektedir)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</si>
</sst>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>
    <font>
      <sz val="11"/>
      <color theme="1"/>
      <name val="Calibri"/>
      <family val="2"/>
      <charset val="162"/>
      <scheme val="minor"/>
    </font>
    <font>
      <sz val="14"/>
      <color rgb="FFFF0000"/>
      <name val="Cambria"/>
      <family val="1"/>
      <charset val="162"/>
    </font>
    <font>
      <b/>
      <sz val="11"/>
      <color rgb="FFFF0000"/>
      <name val="Copperplate Gothic Light"/>
      <family val="2"/>
    </font>
    <font>
      <sz val="14"/>
      <color rgb="FFFF3300"/>
      <name val="Bahnschrift Light SemiCondensed"/>
      <family val="2"/>
      <charset val="162"/>
    </font>
    <font>
      <sz val="14"/>
      <color rgb="FFFF3300"/>
      <name val="Bahnschrift Light"/>
      <family val="2"/>
      <charset val="162"/>
    </font>
    <font>
      <sz val="14"/>
      <color theme="1"/>
      <name val="Bahnschrift SemiBold"/>
      <family val="2"/>
      <charset val="162"/>
    </font>
    <font>
      <sz val="11"/>
      <color theme="2" tint="-0.499984740745262"/>
      <name val="Bahnschrift SemiBold"/>
      <family val="2"/>
      <charset val="162"/>
    </font>
    <font>
      <sz val="12"/>
      <color theme="1"/>
      <name val="Bahnschrift Light"/>
      <family val="2"/>
      <charset val="162"/>
    </font>
    <font>
      <sz val="16"/>
      <color theme="0"/>
      <name val="Arial"/>
      <family val="2"/>
      <charset val="162"/>
    </font>
    <font>
      <u/>
      <sz val="16"/>
      <color theme="0"/>
      <name val="Arial"/>
      <family val="2"/>
      <charset val="162"/>
    </font>
    <font>
      <sz val="11"/>
      <color rgb="FFFF0000"/>
      <name val="Arial"/>
      <family val="2"/>
      <charset val="162"/>
    </font>
    <font>
      <b/>
      <sz val="20"/>
      <color rgb="FFFF0000"/>
      <name val="Calibri"/>
      <family val="2"/>
      <charset val="162"/>
      <scheme val="minor"/>
    </font>
    <font>
      <sz val="16"/>
      <color theme="1"/>
      <name val="Arial Narrow"/>
      <family val="2"/>
      <charset val="162"/>
    </font>
    <font>
      <sz val="18"/>
      <color theme="2" tint="-0.499984740745262"/>
      <name val="Arial Narrow"/>
      <family val="2"/>
      <charset val="162"/>
    </font>
    <font>
      <sz val="11"/>
      <color theme="1"/>
      <name val="Bahnschrift SemiBold"/>
      <family val="2"/>
      <charset val="162"/>
    </font>
    <font>
      <sz val="14"/>
      <color theme="1"/>
      <name val="Bahnschrift Light SemiCondensed"/>
      <family val="2"/>
      <charset val="162"/>
    </font>
    <font>
      <sz val="18"/>
      <color theme="1"/>
      <name val="Times New Roman"/>
      <family val="1"/>
      <charset val="162"/>
    </font>
    <font>
      <sz val="16"/>
      <color rgb="FFFF0000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  <font>
      <b/>
      <sz val="20"/>
      <color rgb="FFFF0000"/>
      <name val="Bahnschrift Light"/>
      <family val="2"/>
      <charset val="162"/>
    </font>
    <font>
      <b/>
      <sz val="16"/>
      <color rgb="FFFF0000"/>
      <name val="Bahnschrift Light SemiCondensed"/>
      <family val="2"/>
      <charset val="162"/>
    </font>
    <font>
      <b/>
      <i/>
      <sz val="18"/>
      <color theme="1"/>
      <name val="Cambria"/>
      <family val="1"/>
      <charset val="162"/>
    </font>
    <font>
      <i/>
      <sz val="16"/>
      <color theme="1"/>
      <name val="Cambria"/>
      <family val="1"/>
      <charset val="162"/>
    </font>
    <font>
      <b/>
      <sz val="18"/>
      <color theme="1"/>
      <name val="Times New Roman"/>
      <family val="1"/>
      <charset val="162"/>
    </font>
    <font>
      <sz val="14"/>
      <color theme="1"/>
      <name val="Bahnschrift Light"/>
      <family val="2"/>
      <charset val="162"/>
    </font>
    <font>
      <i/>
      <sz val="18"/>
      <color theme="1"/>
      <name val="Cambria"/>
      <family val="1"/>
      <charset val="162"/>
    </font>
    <font>
      <b/>
      <i/>
      <sz val="22"/>
      <color theme="1"/>
      <name val="Cambria"/>
      <family val="1"/>
      <charset val="162"/>
    </font>
    <font>
      <sz val="16"/>
      <color rgb="FFFF0000"/>
      <name val="Copperplate"/>
      <family val="3"/>
    </font>
    <font>
      <b/>
      <sz val="20"/>
      <color rgb="FFFF0000"/>
      <name val="Copperplate"/>
      <family val="3"/>
    </font>
    <font>
      <sz val="14"/>
      <color rgb="FFFF0000"/>
      <name val="Bahnschrift SemiLight"/>
      <family val="2"/>
      <charset val="162"/>
    </font>
    <font>
      <sz val="20"/>
      <color rgb="FFFF0000"/>
      <name val="Copperplate"/>
      <family val="3"/>
    </font>
    <font>
      <b/>
      <sz val="26"/>
      <color theme="1"/>
      <name val="Cambria"/>
      <family val="1"/>
      <charset val="162"/>
    </font>
    <font>
      <sz val="36"/>
      <color theme="1"/>
      <name val="Copperplate"/>
      <family val="3"/>
    </font>
    <font>
      <b/>
      <sz val="14"/>
      <color theme="1"/>
      <name val="Cambria"/>
      <family val="1"/>
      <charset val="162"/>
    </font>
    <font>
      <b/>
      <sz val="14"/>
      <color rgb="FF002060"/>
      <name val="Cambria"/>
      <family val="1"/>
      <charset val="162"/>
    </font>
    <font>
      <sz val="11"/>
      <color theme="1"/>
      <name val="Cambria Math"/>
      <family val="1"/>
      <charset val="162"/>
    </font>
    <font>
      <sz val="16"/>
      <color rgb="FFFF3300"/>
      <name val="Cambria"/>
      <family val="1"/>
      <charset val="162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theme="0"/>
      <name val="Bahnschrift Light"/>
      <family val="2"/>
      <charset val="162"/>
    </font>
    <font>
      <b/>
      <sz val="14"/>
      <color theme="0"/>
      <name val="Cambria"/>
      <family val="1"/>
      <charset val="162"/>
    </font>
    <font>
      <b/>
      <sz val="12"/>
      <color theme="1"/>
      <name val="Bahnschrift Light"/>
      <family val="2"/>
      <charset val="162"/>
    </font>
    <font>
      <b/>
      <sz val="11"/>
      <color rgb="FFFF0000"/>
      <name val="Arial"/>
      <family val="2"/>
      <charset val="162"/>
    </font>
    <font>
      <b/>
      <sz val="11"/>
      <color theme="0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0"/>
      <name val="Bahnschrift Light SemiCondensed"/>
      <family val="2"/>
      <charset val="162"/>
    </font>
    <font>
      <b/>
      <sz val="16"/>
      <color theme="0"/>
      <name val="Cambria"/>
      <family val="1"/>
      <charset val="162"/>
    </font>
    <font>
      <b/>
      <sz val="14"/>
      <color rgb="FFFFFF00"/>
      <name val="Bahnschrift Light SemiCondensed"/>
      <family val="2"/>
      <charset val="162"/>
    </font>
    <font>
      <b/>
      <sz val="14"/>
      <color rgb="FFFFFF00"/>
      <name val="Cambria"/>
      <family val="1"/>
      <charset val="162"/>
    </font>
    <font>
      <b/>
      <sz val="14"/>
      <color theme="0"/>
      <name val="Bahnschrift Light SemiCondensed"/>
      <family val="2"/>
      <charset val="162"/>
    </font>
    <font>
      <b/>
      <sz val="18"/>
      <color rgb="FFFF0000"/>
      <name val="Calibri"/>
      <family val="2"/>
      <charset val="162"/>
      <scheme val="minor"/>
    </font>
    <font>
      <b/>
      <sz val="16"/>
      <color theme="1"/>
      <name val="Cambria"/>
      <family val="1"/>
      <charset val="16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00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rgb="FFFFFF00"/>
      </left>
      <right/>
      <top style="double">
        <color rgb="FFFFFF00"/>
      </top>
      <bottom/>
      <diagonal/>
    </border>
    <border>
      <left/>
      <right/>
      <top style="double">
        <color rgb="FFFFFF00"/>
      </top>
      <bottom/>
      <diagonal/>
    </border>
    <border>
      <left/>
      <right style="double">
        <color rgb="FFFFFF00"/>
      </right>
      <top style="double">
        <color rgb="FFFFFF00"/>
      </top>
      <bottom/>
      <diagonal/>
    </border>
    <border>
      <left style="double">
        <color rgb="FFFFFF00"/>
      </left>
      <right/>
      <top/>
      <bottom style="double">
        <color rgb="FFFFFF00"/>
      </bottom>
      <diagonal/>
    </border>
    <border>
      <left/>
      <right/>
      <top/>
      <bottom style="double">
        <color rgb="FFFFFF00"/>
      </bottom>
      <diagonal/>
    </border>
    <border>
      <left/>
      <right style="double">
        <color rgb="FFFFFF00"/>
      </right>
      <top/>
      <bottom style="double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 applyProtection="1"/>
    <xf numFmtId="0" fontId="0" fillId="0" borderId="0" xfId="0" applyFill="1" applyAlignment="1" applyProtection="1">
      <alignment wrapText="1"/>
      <protection locked="0"/>
    </xf>
    <xf numFmtId="0" fontId="4" fillId="0" borderId="4" xfId="0" applyFont="1" applyFill="1" applyBorder="1" applyAlignment="1" applyProtection="1">
      <alignment horizontal="right" vertical="center" indent="1"/>
    </xf>
    <xf numFmtId="0" fontId="0" fillId="0" borderId="0" xfId="0" applyFill="1" applyBorder="1" applyProtection="1">
      <protection locked="0"/>
    </xf>
    <xf numFmtId="0" fontId="7" fillId="3" borderId="11" xfId="0" applyFont="1" applyFill="1" applyBorder="1" applyAlignment="1" applyProtection="1">
      <alignment horizontal="right" vertical="center" indent="1"/>
    </xf>
    <xf numFmtId="0" fontId="7" fillId="3" borderId="12" xfId="0" applyFont="1" applyFill="1" applyBorder="1" applyAlignment="1" applyProtection="1">
      <alignment horizontal="right" vertical="center" wrapText="1" indent="1"/>
    </xf>
    <xf numFmtId="0" fontId="7" fillId="3" borderId="11" xfId="0" applyFont="1" applyFill="1" applyBorder="1" applyAlignment="1" applyProtection="1">
      <alignment horizontal="right" vertical="center" wrapText="1" indent="1"/>
    </xf>
    <xf numFmtId="0" fontId="7" fillId="3" borderId="13" xfId="0" applyFont="1" applyFill="1" applyBorder="1" applyAlignment="1" applyProtection="1">
      <alignment horizontal="right" vertical="center"/>
    </xf>
    <xf numFmtId="0" fontId="7" fillId="3" borderId="14" xfId="0" applyFont="1" applyFill="1" applyBorder="1" applyAlignment="1" applyProtection="1">
      <alignment horizontal="right" vertical="center"/>
    </xf>
    <xf numFmtId="0" fontId="3" fillId="0" borderId="15" xfId="0" applyFont="1" applyFill="1" applyBorder="1" applyAlignment="1" applyProtection="1">
      <alignment horizontal="right" vertical="center" indent="1"/>
    </xf>
    <xf numFmtId="0" fontId="7" fillId="3" borderId="13" xfId="0" applyFont="1" applyFill="1" applyBorder="1" applyAlignment="1" applyProtection="1">
      <alignment horizontal="right" vertical="center" indent="1"/>
    </xf>
    <xf numFmtId="4" fontId="13" fillId="7" borderId="30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 wrapText="1"/>
    </xf>
    <xf numFmtId="0" fontId="15" fillId="0" borderId="31" xfId="0" applyFont="1" applyBorder="1" applyAlignment="1">
      <alignment horizontal="right" vertical="center"/>
    </xf>
    <xf numFmtId="4" fontId="16" fillId="8" borderId="32" xfId="0" applyNumberFormat="1" applyFont="1" applyFill="1" applyBorder="1" applyAlignment="1">
      <alignment vertical="center"/>
    </xf>
    <xf numFmtId="4" fontId="13" fillId="7" borderId="34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35" xfId="0" applyFont="1" applyBorder="1" applyAlignment="1">
      <alignment horizontal="right" vertical="center"/>
    </xf>
    <xf numFmtId="4" fontId="16" fillId="8" borderId="36" xfId="0" applyNumberFormat="1" applyFont="1" applyFill="1" applyBorder="1" applyAlignment="1">
      <alignment vertical="center"/>
    </xf>
    <xf numFmtId="4" fontId="17" fillId="7" borderId="37" xfId="0" applyNumberFormat="1" applyFont="1" applyFill="1" applyBorder="1" applyAlignment="1">
      <alignment vertical="center"/>
    </xf>
    <xf numFmtId="2" fontId="13" fillId="7" borderId="38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" fillId="0" borderId="39" xfId="0" applyFont="1" applyBorder="1" applyAlignment="1">
      <alignment horizontal="right" vertical="center"/>
    </xf>
    <xf numFmtId="4" fontId="16" fillId="8" borderId="40" xfId="0" applyNumberFormat="1" applyFont="1" applyFill="1" applyBorder="1" applyAlignment="1">
      <alignment vertical="center"/>
    </xf>
    <xf numFmtId="4" fontId="17" fillId="7" borderId="0" xfId="0" applyNumberFormat="1" applyFont="1" applyFill="1" applyAlignment="1">
      <alignment vertical="center"/>
    </xf>
    <xf numFmtId="4" fontId="13" fillId="7" borderId="41" xfId="0" applyNumberFormat="1" applyFont="1" applyFill="1" applyBorder="1" applyAlignment="1">
      <alignment vertical="center"/>
    </xf>
    <xf numFmtId="0" fontId="15" fillId="0" borderId="29" xfId="0" applyFont="1" applyBorder="1" applyAlignment="1">
      <alignment horizontal="right" vertical="center"/>
    </xf>
    <xf numFmtId="4" fontId="13" fillId="7" borderId="43" xfId="0" applyNumberFormat="1" applyFont="1" applyFill="1" applyBorder="1" applyAlignment="1">
      <alignment vertical="center"/>
    </xf>
    <xf numFmtId="0" fontId="19" fillId="0" borderId="44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20" fillId="0" borderId="31" xfId="0" applyFont="1" applyBorder="1" applyAlignment="1">
      <alignment horizontal="right" vertical="center"/>
    </xf>
    <xf numFmtId="4" fontId="21" fillId="2" borderId="40" xfId="0" applyNumberFormat="1" applyFont="1" applyFill="1" applyBorder="1" applyAlignment="1">
      <alignment vertical="center"/>
    </xf>
    <xf numFmtId="4" fontId="22" fillId="7" borderId="40" xfId="0" applyNumberFormat="1" applyFont="1" applyFill="1" applyBorder="1" applyAlignment="1">
      <alignment vertical="center"/>
    </xf>
    <xf numFmtId="4" fontId="13" fillId="7" borderId="45" xfId="0" applyNumberFormat="1" applyFont="1" applyFill="1" applyBorder="1" applyAlignment="1">
      <alignment vertical="center"/>
    </xf>
    <xf numFmtId="4" fontId="23" fillId="8" borderId="32" xfId="0" applyNumberFormat="1" applyFont="1" applyFill="1" applyBorder="1" applyAlignment="1">
      <alignment vertical="center"/>
    </xf>
    <xf numFmtId="4" fontId="21" fillId="2" borderId="48" xfId="0" applyNumberFormat="1" applyFont="1" applyFill="1" applyBorder="1" applyAlignment="1">
      <alignment vertical="center"/>
    </xf>
    <xf numFmtId="4" fontId="22" fillId="7" borderId="48" xfId="0" applyNumberFormat="1" applyFont="1" applyFill="1" applyBorder="1" applyAlignment="1">
      <alignment vertical="center"/>
    </xf>
    <xf numFmtId="4" fontId="13" fillId="7" borderId="48" xfId="0" applyNumberFormat="1" applyFont="1" applyFill="1" applyBorder="1" applyAlignment="1">
      <alignment vertical="center"/>
    </xf>
    <xf numFmtId="4" fontId="21" fillId="2" borderId="39" xfId="0" applyNumberFormat="1" applyFont="1" applyFill="1" applyBorder="1" applyAlignment="1">
      <alignment vertical="center"/>
    </xf>
    <xf numFmtId="4" fontId="21" fillId="2" borderId="51" xfId="0" applyNumberFormat="1" applyFont="1" applyFill="1" applyBorder="1" applyAlignment="1">
      <alignment vertical="center"/>
    </xf>
    <xf numFmtId="4" fontId="22" fillId="7" borderId="51" xfId="0" applyNumberFormat="1" applyFont="1" applyFill="1" applyBorder="1" applyAlignment="1">
      <alignment vertical="center"/>
    </xf>
    <xf numFmtId="0" fontId="24" fillId="0" borderId="52" xfId="0" applyFont="1" applyBorder="1" applyAlignment="1">
      <alignment horizontal="left" vertical="center"/>
    </xf>
    <xf numFmtId="0" fontId="24" fillId="0" borderId="51" xfId="0" applyFont="1" applyBorder="1" applyAlignment="1">
      <alignment horizontal="left" vertical="center"/>
    </xf>
    <xf numFmtId="0" fontId="25" fillId="2" borderId="38" xfId="0" applyFont="1" applyFill="1" applyBorder="1" applyAlignment="1">
      <alignment horizontal="center" vertical="center" wrapText="1"/>
    </xf>
    <xf numFmtId="4" fontId="26" fillId="2" borderId="38" xfId="0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27" fillId="0" borderId="9" xfId="0" applyFont="1" applyBorder="1" applyAlignment="1">
      <alignment horizontal="center" vertical="center" wrapText="1"/>
    </xf>
    <xf numFmtId="4" fontId="28" fillId="0" borderId="53" xfId="0" applyNumberFormat="1" applyFont="1" applyBorder="1" applyAlignment="1">
      <alignment horizontal="center"/>
    </xf>
    <xf numFmtId="4" fontId="29" fillId="0" borderId="9" xfId="0" applyNumberFormat="1" applyFont="1" applyBorder="1" applyAlignment="1">
      <alignment horizontal="center" wrapText="1"/>
    </xf>
    <xf numFmtId="2" fontId="30" fillId="0" borderId="53" xfId="0" applyNumberFormat="1" applyFont="1" applyBorder="1"/>
    <xf numFmtId="0" fontId="30" fillId="0" borderId="53" xfId="0" applyFont="1" applyBorder="1" applyAlignment="1">
      <alignment horizontal="center"/>
    </xf>
    <xf numFmtId="4" fontId="0" fillId="0" borderId="0" xfId="0" applyNumberFormat="1" applyFill="1" applyProtection="1">
      <protection locked="0"/>
    </xf>
    <xf numFmtId="4" fontId="33" fillId="2" borderId="19" xfId="0" applyNumberFormat="1" applyFont="1" applyFill="1" applyBorder="1" applyAlignment="1" applyProtection="1">
      <alignment horizontal="right" vertical="center" indent="2"/>
      <protection locked="0"/>
    </xf>
    <xf numFmtId="4" fontId="33" fillId="2" borderId="10" xfId="0" applyNumberFormat="1" applyFont="1" applyFill="1" applyBorder="1" applyAlignment="1" applyProtection="1">
      <alignment horizontal="right" vertical="center" indent="2"/>
      <protection locked="0"/>
    </xf>
    <xf numFmtId="4" fontId="34" fillId="2" borderId="10" xfId="0" applyNumberFormat="1" applyFont="1" applyFill="1" applyBorder="1" applyAlignment="1" applyProtection="1">
      <alignment horizontal="right" vertical="center" indent="2"/>
      <protection locked="0"/>
    </xf>
    <xf numFmtId="4" fontId="36" fillId="0" borderId="16" xfId="0" applyNumberFormat="1" applyFont="1" applyFill="1" applyBorder="1" applyAlignment="1" applyProtection="1">
      <alignment horizontal="right" vertical="center" indent="2"/>
    </xf>
    <xf numFmtId="4" fontId="36" fillId="0" borderId="5" xfId="0" applyNumberFormat="1" applyFont="1" applyFill="1" applyBorder="1" applyAlignment="1" applyProtection="1">
      <alignment horizontal="right" vertical="center" indent="2"/>
    </xf>
    <xf numFmtId="3" fontId="33" fillId="2" borderId="10" xfId="0" applyNumberFormat="1" applyFont="1" applyFill="1" applyBorder="1" applyAlignment="1" applyProtection="1">
      <alignment horizontal="right" vertical="center" indent="2"/>
      <protection locked="0"/>
    </xf>
    <xf numFmtId="0" fontId="38" fillId="0" borderId="0" xfId="0" applyFont="1" applyFill="1" applyProtection="1">
      <protection locked="0"/>
    </xf>
    <xf numFmtId="0" fontId="38" fillId="0" borderId="0" xfId="0" applyFont="1" applyFill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Protection="1">
      <protection locked="0"/>
    </xf>
    <xf numFmtId="2" fontId="2" fillId="0" borderId="0" xfId="0" applyNumberFormat="1" applyFont="1" applyFill="1" applyProtection="1"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2" fontId="1" fillId="0" borderId="0" xfId="0" applyNumberFormat="1" applyFont="1" applyFill="1" applyProtection="1">
      <protection locked="0"/>
    </xf>
    <xf numFmtId="0" fontId="0" fillId="0" borderId="0" xfId="0" applyFill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right" vertical="center" indent="1"/>
      <protection locked="0"/>
    </xf>
    <xf numFmtId="4" fontId="36" fillId="0" borderId="0" xfId="0" applyNumberFormat="1" applyFont="1" applyFill="1" applyBorder="1" applyAlignment="1" applyProtection="1">
      <alignment horizontal="right" vertical="center" indent="2"/>
      <protection locked="0"/>
    </xf>
    <xf numFmtId="4" fontId="33" fillId="2" borderId="38" xfId="0" applyNumberFormat="1" applyFont="1" applyFill="1" applyBorder="1" applyAlignment="1" applyProtection="1">
      <alignment horizontal="right" vertical="center" indent="2"/>
      <protection locked="0"/>
    </xf>
    <xf numFmtId="0" fontId="40" fillId="0" borderId="56" xfId="0" applyFont="1" applyFill="1" applyBorder="1" applyAlignment="1" applyProtection="1">
      <alignment horizontal="right" vertical="center"/>
      <protection locked="0"/>
    </xf>
    <xf numFmtId="4" fontId="41" fillId="0" borderId="0" xfId="0" applyNumberFormat="1" applyFont="1" applyFill="1" applyBorder="1" applyAlignment="1" applyProtection="1">
      <alignment horizontal="right" vertical="center" indent="2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2" fontId="46" fillId="13" borderId="2" xfId="0" applyNumberFormat="1" applyFont="1" applyFill="1" applyBorder="1" applyAlignment="1" applyProtection="1">
      <alignment horizontal="right" vertical="center" wrapText="1"/>
    </xf>
    <xf numFmtId="4" fontId="47" fillId="13" borderId="3" xfId="0" applyNumberFormat="1" applyFont="1" applyFill="1" applyBorder="1" applyAlignment="1" applyProtection="1">
      <alignment horizontal="right" vertical="center" indent="2"/>
    </xf>
    <xf numFmtId="2" fontId="48" fillId="6" borderId="4" xfId="0" applyNumberFormat="1" applyFont="1" applyFill="1" applyBorder="1" applyAlignment="1" applyProtection="1">
      <alignment horizontal="right" vertical="center" wrapText="1"/>
    </xf>
    <xf numFmtId="4" fontId="49" fillId="6" borderId="5" xfId="0" applyNumberFormat="1" applyFont="1" applyFill="1" applyBorder="1" applyAlignment="1" applyProtection="1">
      <alignment horizontal="right" vertical="center" indent="2"/>
    </xf>
    <xf numFmtId="4" fontId="47" fillId="10" borderId="18" xfId="0" applyNumberFormat="1" applyFont="1" applyFill="1" applyBorder="1" applyAlignment="1" applyProtection="1">
      <alignment horizontal="right" vertical="center" indent="2"/>
    </xf>
    <xf numFmtId="0" fontId="50" fillId="10" borderId="17" xfId="0" applyFont="1" applyFill="1" applyBorder="1" applyAlignment="1" applyProtection="1">
      <alignment horizontal="right" vertical="center" indent="1"/>
    </xf>
    <xf numFmtId="0" fontId="51" fillId="0" borderId="0" xfId="0" applyFont="1" applyFill="1" applyAlignment="1" applyProtection="1">
      <alignment horizontal="center" vertical="center" wrapText="1"/>
    </xf>
    <xf numFmtId="0" fontId="7" fillId="11" borderId="57" xfId="0" applyFont="1" applyFill="1" applyBorder="1" applyAlignment="1" applyProtection="1">
      <alignment horizontal="right" vertical="center"/>
    </xf>
    <xf numFmtId="0" fontId="7" fillId="11" borderId="1" xfId="0" applyFont="1" applyFill="1" applyBorder="1" applyAlignment="1" applyProtection="1">
      <alignment horizontal="right" vertical="center"/>
    </xf>
    <xf numFmtId="0" fontId="44" fillId="12" borderId="1" xfId="0" applyFont="1" applyFill="1" applyBorder="1" applyAlignment="1" applyProtection="1">
      <alignment horizontal="center" vertical="center" wrapText="1"/>
    </xf>
    <xf numFmtId="0" fontId="44" fillId="12" borderId="1" xfId="0" applyFont="1" applyFill="1" applyBorder="1" applyAlignment="1" applyProtection="1">
      <alignment horizontal="center" vertical="center"/>
    </xf>
    <xf numFmtId="0" fontId="37" fillId="12" borderId="1" xfId="0" applyFont="1" applyFill="1" applyBorder="1" applyAlignment="1" applyProtection="1">
      <alignment horizontal="center" vertical="center" wrapText="1"/>
    </xf>
    <xf numFmtId="0" fontId="43" fillId="0" borderId="1" xfId="0" applyFont="1" applyFill="1" applyBorder="1" applyAlignment="1" applyProtection="1">
      <alignment horizontal="center" vertical="center" wrapText="1"/>
    </xf>
    <xf numFmtId="4" fontId="41" fillId="13" borderId="1" xfId="0" applyNumberFormat="1" applyFont="1" applyFill="1" applyBorder="1" applyAlignment="1" applyProtection="1">
      <alignment vertical="center" wrapText="1"/>
    </xf>
    <xf numFmtId="0" fontId="45" fillId="0" borderId="1" xfId="0" applyFont="1" applyFill="1" applyBorder="1" applyAlignment="1" applyProtection="1">
      <alignment horizontal="center" vertical="center" wrapText="1"/>
    </xf>
    <xf numFmtId="4" fontId="49" fillId="6" borderId="1" xfId="0" applyNumberFormat="1" applyFont="1" applyFill="1" applyBorder="1" applyAlignment="1" applyProtection="1">
      <alignment vertical="center" wrapText="1"/>
    </xf>
    <xf numFmtId="4" fontId="41" fillId="10" borderId="1" xfId="0" applyNumberFormat="1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wrapText="1"/>
    </xf>
    <xf numFmtId="0" fontId="10" fillId="0" borderId="58" xfId="0" applyFont="1" applyFill="1" applyBorder="1" applyProtection="1"/>
    <xf numFmtId="0" fontId="0" fillId="0" borderId="0" xfId="0" applyFill="1" applyAlignment="1" applyProtection="1">
      <alignment horizontal="center" vertical="center" wrapText="1"/>
    </xf>
    <xf numFmtId="0" fontId="10" fillId="0" borderId="0" xfId="0" applyFont="1" applyFill="1" applyBorder="1" applyProtection="1"/>
    <xf numFmtId="0" fontId="8" fillId="6" borderId="21" xfId="0" applyFont="1" applyFill="1" applyBorder="1" applyAlignment="1" applyProtection="1">
      <alignment horizontal="center" vertical="center" wrapText="1"/>
    </xf>
    <xf numFmtId="0" fontId="8" fillId="6" borderId="22" xfId="0" applyFont="1" applyFill="1" applyBorder="1" applyAlignment="1" applyProtection="1">
      <alignment horizontal="center" vertical="center" wrapText="1"/>
    </xf>
    <xf numFmtId="0" fontId="8" fillId="6" borderId="23" xfId="0" applyFont="1" applyFill="1" applyBorder="1" applyAlignment="1" applyProtection="1">
      <alignment horizontal="center" vertical="center" wrapText="1"/>
    </xf>
    <xf numFmtId="0" fontId="8" fillId="6" borderId="24" xfId="0" applyFont="1" applyFill="1" applyBorder="1" applyAlignment="1" applyProtection="1">
      <alignment horizontal="center" vertical="center" wrapText="1"/>
    </xf>
    <xf numFmtId="0" fontId="8" fillId="6" borderId="25" xfId="0" applyFont="1" applyFill="1" applyBorder="1" applyAlignment="1" applyProtection="1">
      <alignment horizontal="center" vertical="center" wrapText="1"/>
    </xf>
    <xf numFmtId="0" fontId="8" fillId="6" borderId="26" xfId="0" applyFont="1" applyFill="1" applyBorder="1" applyAlignment="1" applyProtection="1">
      <alignment horizontal="center" vertical="center" wrapText="1"/>
    </xf>
    <xf numFmtId="0" fontId="39" fillId="10" borderId="0" xfId="0" applyFont="1" applyFill="1" applyAlignment="1" applyProtection="1">
      <alignment horizontal="center"/>
    </xf>
    <xf numFmtId="0" fontId="0" fillId="0" borderId="27" xfId="0" applyFill="1" applyBorder="1" applyAlignment="1" applyProtection="1">
      <alignment horizontal="center" wrapText="1"/>
    </xf>
    <xf numFmtId="0" fontId="0" fillId="0" borderId="42" xfId="0" applyFill="1" applyBorder="1" applyAlignment="1" applyProtection="1">
      <alignment horizontal="center" wrapText="1"/>
    </xf>
    <xf numFmtId="0" fontId="0" fillId="0" borderId="28" xfId="0" applyFill="1" applyBorder="1" applyAlignment="1" applyProtection="1">
      <alignment horizontal="center" wrapText="1"/>
    </xf>
    <xf numFmtId="49" fontId="52" fillId="5" borderId="1" xfId="0" applyNumberFormat="1" applyFont="1" applyFill="1" applyBorder="1" applyAlignment="1" applyProtection="1">
      <alignment horizontal="center" vertical="center"/>
      <protection locked="0"/>
    </xf>
    <xf numFmtId="49" fontId="45" fillId="5" borderId="1" xfId="0" applyNumberFormat="1" applyFont="1" applyFill="1" applyBorder="1" applyAlignment="1" applyProtection="1">
      <alignment horizontal="center" vertical="center"/>
      <protection locked="0"/>
    </xf>
    <xf numFmtId="0" fontId="45" fillId="5" borderId="1" xfId="0" applyFont="1" applyFill="1" applyBorder="1" applyAlignment="1" applyProtection="1">
      <alignment horizontal="center" vertical="center"/>
      <protection locked="0"/>
    </xf>
    <xf numFmtId="0" fontId="0" fillId="0" borderId="58" xfId="0" applyFill="1" applyBorder="1" applyAlignment="1" applyProtection="1">
      <alignment horizontal="left" vertical="center" indent="2"/>
    </xf>
    <xf numFmtId="0" fontId="0" fillId="0" borderId="0" xfId="0" applyFill="1" applyAlignment="1" applyProtection="1">
      <alignment horizontal="left" vertical="center" indent="2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42" fillId="9" borderId="27" xfId="0" applyFont="1" applyFill="1" applyBorder="1" applyAlignment="1" applyProtection="1">
      <alignment horizontal="center" vertical="center" wrapText="1"/>
    </xf>
    <xf numFmtId="0" fontId="42" fillId="9" borderId="44" xfId="0" applyFont="1" applyFill="1" applyBorder="1" applyAlignment="1" applyProtection="1">
      <alignment horizontal="center" vertical="center" wrapText="1"/>
    </xf>
    <xf numFmtId="0" fontId="42" fillId="9" borderId="6" xfId="0" applyFont="1" applyFill="1" applyBorder="1" applyAlignment="1" applyProtection="1">
      <alignment horizontal="center" vertical="center" wrapText="1"/>
    </xf>
    <xf numFmtId="0" fontId="43" fillId="0" borderId="27" xfId="0" applyFont="1" applyFill="1" applyBorder="1" applyAlignment="1" applyProtection="1">
      <alignment horizontal="center" vertical="center" wrapText="1"/>
    </xf>
    <xf numFmtId="0" fontId="43" fillId="0" borderId="42" xfId="0" applyFont="1" applyFill="1" applyBorder="1" applyAlignment="1" applyProtection="1">
      <alignment horizontal="center" vertical="center" wrapText="1"/>
    </xf>
    <xf numFmtId="0" fontId="43" fillId="0" borderId="28" xfId="0" applyFont="1" applyFill="1" applyBorder="1" applyAlignment="1" applyProtection="1">
      <alignment horizontal="center" vertical="center" wrapText="1"/>
    </xf>
    <xf numFmtId="0" fontId="24" fillId="0" borderId="49" xfId="0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0" fontId="22" fillId="2" borderId="42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31" fillId="4" borderId="34" xfId="0" applyFont="1" applyFill="1" applyBorder="1" applyAlignment="1">
      <alignment horizontal="center" vertical="center" wrapText="1"/>
    </xf>
    <xf numFmtId="0" fontId="31" fillId="4" borderId="43" xfId="0" applyFont="1" applyFill="1" applyBorder="1" applyAlignment="1">
      <alignment horizontal="center" vertical="center" wrapText="1"/>
    </xf>
    <xf numFmtId="0" fontId="31" fillId="4" borderId="41" xfId="0" applyFont="1" applyFill="1" applyBorder="1" applyAlignment="1">
      <alignment horizontal="center" vertical="center" wrapText="1"/>
    </xf>
    <xf numFmtId="4" fontId="32" fillId="4" borderId="54" xfId="0" applyNumberFormat="1" applyFont="1" applyFill="1" applyBorder="1" applyAlignment="1">
      <alignment horizontal="center" vertical="center"/>
    </xf>
    <xf numFmtId="4" fontId="32" fillId="4" borderId="44" xfId="0" applyNumberFormat="1" applyFont="1" applyFill="1" applyBorder="1" applyAlignment="1">
      <alignment horizontal="center" vertical="center"/>
    </xf>
    <xf numFmtId="4" fontId="32" fillId="4" borderId="6" xfId="0" applyNumberFormat="1" applyFont="1" applyFill="1" applyBorder="1" applyAlignment="1">
      <alignment horizontal="center" vertical="center"/>
    </xf>
    <xf numFmtId="4" fontId="32" fillId="4" borderId="29" xfId="0" applyNumberFormat="1" applyFont="1" applyFill="1" applyBorder="1" applyAlignment="1">
      <alignment horizontal="center" vertical="center"/>
    </xf>
    <xf numFmtId="4" fontId="32" fillId="4" borderId="0" xfId="0" applyNumberFormat="1" applyFont="1" applyFill="1" applyAlignment="1">
      <alignment horizontal="center" vertical="center"/>
    </xf>
    <xf numFmtId="4" fontId="32" fillId="4" borderId="55" xfId="0" applyNumberFormat="1" applyFont="1" applyFill="1" applyBorder="1" applyAlignment="1">
      <alignment horizontal="center" vertical="center"/>
    </xf>
    <xf numFmtId="4" fontId="32" fillId="4" borderId="39" xfId="0" applyNumberFormat="1" applyFont="1" applyFill="1" applyBorder="1" applyAlignment="1">
      <alignment horizontal="center" vertical="center"/>
    </xf>
    <xf numFmtId="4" fontId="32" fillId="4" borderId="52" xfId="0" applyNumberFormat="1" applyFont="1" applyFill="1" applyBorder="1" applyAlignment="1">
      <alignment horizontal="center" vertical="center"/>
    </xf>
    <xf numFmtId="4" fontId="32" fillId="4" borderId="51" xfId="0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 wrapText="1"/>
    </xf>
    <xf numFmtId="0" fontId="12" fillId="7" borderId="33" xfId="0" applyFont="1" applyFill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24" fillId="0" borderId="46" xfId="0" applyFont="1" applyBorder="1" applyAlignment="1">
      <alignment horizontal="left" vertical="center"/>
    </xf>
    <xf numFmtId="0" fontId="24" fillId="0" borderId="4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EFDDEC"/>
      <color rgb="FFFF0000"/>
      <color rgb="FFFF0066"/>
      <color rgb="FF0000CC"/>
      <color rgb="FFFF33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B1:K36"/>
  <sheetViews>
    <sheetView tabSelected="1" workbookViewId="0">
      <selection activeCell="C18" sqref="C18:D23"/>
    </sheetView>
  </sheetViews>
  <sheetFormatPr defaultRowHeight="15"/>
  <cols>
    <col min="1" max="1" width="15.85546875" style="1" customWidth="1"/>
    <col min="2" max="2" width="26" style="1" customWidth="1"/>
    <col min="3" max="3" width="40.5703125" style="1" customWidth="1"/>
    <col min="4" max="4" width="22.140625" style="1" customWidth="1"/>
    <col min="5" max="5" width="27.28515625" style="1" customWidth="1"/>
    <col min="6" max="6" width="29.85546875" style="1" customWidth="1"/>
    <col min="7" max="7" width="27.28515625" style="1" customWidth="1"/>
    <col min="8" max="8" width="27" style="1" customWidth="1"/>
    <col min="9" max="9" width="27.5703125" style="1" customWidth="1"/>
    <col min="10" max="10" width="24.5703125" style="1" customWidth="1"/>
    <col min="11" max="11" width="9.140625" style="1"/>
    <col min="12" max="12" width="19.28515625" style="1" customWidth="1"/>
    <col min="13" max="16384" width="9.140625" style="1"/>
  </cols>
  <sheetData>
    <row r="1" spans="2:11" ht="14.25" customHeight="1" thickBot="1">
      <c r="B1" s="5"/>
    </row>
    <row r="2" spans="2:11" ht="36" customHeight="1" thickTop="1">
      <c r="B2" s="100" t="s">
        <v>46</v>
      </c>
      <c r="C2" s="101"/>
      <c r="D2" s="101"/>
      <c r="E2" s="101"/>
      <c r="F2" s="101"/>
      <c r="G2" s="101"/>
      <c r="H2" s="102"/>
    </row>
    <row r="3" spans="2:11" ht="51.75" customHeight="1" thickBot="1">
      <c r="B3" s="103"/>
      <c r="C3" s="104"/>
      <c r="D3" s="104"/>
      <c r="E3" s="104"/>
      <c r="F3" s="104"/>
      <c r="G3" s="104"/>
      <c r="H3" s="105"/>
    </row>
    <row r="4" spans="2:11" ht="12" customHeight="1" thickTop="1" thickBot="1">
      <c r="B4" s="66"/>
      <c r="C4" s="66"/>
      <c r="D4" s="66"/>
      <c r="E4" s="66"/>
      <c r="F4" s="66"/>
      <c r="G4" s="66"/>
      <c r="H4" s="66"/>
      <c r="I4" s="5"/>
    </row>
    <row r="5" spans="2:11" ht="49.5" customHeight="1" thickTop="1" thickBot="1">
      <c r="B5" s="117" t="s">
        <v>9</v>
      </c>
      <c r="C5" s="118"/>
      <c r="H5" s="67"/>
    </row>
    <row r="6" spans="2:11" ht="34.5" customHeight="1" thickTop="1" thickBot="1">
      <c r="B6" s="12" t="s">
        <v>0</v>
      </c>
      <c r="C6" s="57">
        <v>76038.33</v>
      </c>
    </row>
    <row r="7" spans="2:11" ht="34.5" customHeight="1" thickBot="1">
      <c r="B7" s="6" t="s">
        <v>1</v>
      </c>
      <c r="C7" s="58">
        <v>1671.55</v>
      </c>
      <c r="G7" s="68"/>
      <c r="H7" s="69"/>
    </row>
    <row r="8" spans="2:11" ht="34.5" customHeight="1" thickBot="1">
      <c r="B8" s="6" t="s">
        <v>2</v>
      </c>
      <c r="C8" s="58">
        <v>11612.42</v>
      </c>
      <c r="E8" s="115" t="s">
        <v>12</v>
      </c>
      <c r="F8" s="116"/>
    </row>
    <row r="9" spans="2:11" ht="34.5" customHeight="1" thickBot="1">
      <c r="B9" s="6" t="s">
        <v>3</v>
      </c>
      <c r="C9" s="59">
        <v>4639.93</v>
      </c>
      <c r="D9" s="70"/>
      <c r="E9" s="79" t="s">
        <v>55</v>
      </c>
      <c r="F9" s="80">
        <f>C11-C9</f>
        <v>57999.17</v>
      </c>
      <c r="G9" s="63"/>
      <c r="H9" s="63"/>
      <c r="I9" s="63"/>
    </row>
    <row r="10" spans="2:11" ht="34.5" customHeight="1" thickBot="1">
      <c r="B10" s="6" t="s">
        <v>4</v>
      </c>
      <c r="C10" s="59">
        <v>17.579999999999998</v>
      </c>
      <c r="D10" s="70"/>
      <c r="E10" s="81" t="s">
        <v>56</v>
      </c>
      <c r="F10" s="82">
        <f>C12-C10</f>
        <v>97.68</v>
      </c>
      <c r="G10" s="63"/>
      <c r="H10" s="63"/>
      <c r="I10" s="63"/>
    </row>
    <row r="11" spans="2:11" ht="34.5" customHeight="1" thickBot="1">
      <c r="B11" s="7" t="s">
        <v>10</v>
      </c>
      <c r="C11" s="58">
        <v>62639.1</v>
      </c>
      <c r="E11" s="2"/>
      <c r="F11" s="2"/>
      <c r="G11" s="64"/>
      <c r="H11" s="64"/>
      <c r="I11" s="63"/>
      <c r="K11" s="56"/>
    </row>
    <row r="12" spans="2:11" ht="34.5" customHeight="1" thickBot="1">
      <c r="B12" s="8" t="s">
        <v>11</v>
      </c>
      <c r="C12" s="58">
        <v>115.26</v>
      </c>
      <c r="E12" s="2"/>
      <c r="F12" s="2"/>
      <c r="G12" s="71"/>
      <c r="K12" s="56"/>
    </row>
    <row r="13" spans="2:11" ht="34.5" customHeight="1" thickTop="1" thickBot="1">
      <c r="B13" s="6" t="s">
        <v>15</v>
      </c>
      <c r="C13" s="62">
        <v>1443</v>
      </c>
      <c r="E13" s="84" t="s">
        <v>57</v>
      </c>
      <c r="F13" s="83">
        <f>C14-F14</f>
        <v>1284.906779661017</v>
      </c>
      <c r="G13" s="71"/>
    </row>
    <row r="14" spans="2:11" ht="34.5" customHeight="1" thickBot="1">
      <c r="B14" s="9" t="s">
        <v>5</v>
      </c>
      <c r="C14" s="58">
        <v>1516.19</v>
      </c>
      <c r="E14" s="11" t="s">
        <v>7</v>
      </c>
      <c r="F14" s="60">
        <f>C14*18/118</f>
        <v>231.28322033898306</v>
      </c>
      <c r="G14" s="71"/>
    </row>
    <row r="15" spans="2:11" ht="34.5" customHeight="1" thickBot="1">
      <c r="B15" s="10" t="s">
        <v>6</v>
      </c>
      <c r="C15" s="74">
        <v>63793.68</v>
      </c>
      <c r="E15" s="4" t="s">
        <v>8</v>
      </c>
      <c r="F15" s="61">
        <f>F13+F14</f>
        <v>1516.19</v>
      </c>
      <c r="G15" s="71"/>
    </row>
    <row r="16" spans="2:11" ht="34.5" customHeight="1" thickTop="1" thickBot="1">
      <c r="B16" s="75"/>
      <c r="C16" s="76"/>
      <c r="F16" s="72"/>
      <c r="G16" s="73"/>
      <c r="H16" s="71"/>
    </row>
    <row r="17" spans="2:9" ht="42.75" customHeight="1" thickBot="1">
      <c r="B17" s="119" t="s">
        <v>54</v>
      </c>
      <c r="C17" s="120"/>
      <c r="D17" s="121"/>
      <c r="F17" s="72"/>
      <c r="G17" s="73"/>
      <c r="H17" s="71"/>
    </row>
    <row r="18" spans="2:9" ht="34.5" customHeight="1">
      <c r="B18" s="86" t="s">
        <v>37</v>
      </c>
      <c r="C18" s="110" t="s">
        <v>60</v>
      </c>
      <c r="D18" s="110"/>
      <c r="F18" s="72"/>
      <c r="G18" s="73"/>
      <c r="H18" s="71"/>
    </row>
    <row r="19" spans="2:9" ht="34.5" customHeight="1">
      <c r="B19" s="87" t="s">
        <v>41</v>
      </c>
      <c r="C19" s="110" t="s">
        <v>42</v>
      </c>
      <c r="D19" s="110"/>
      <c r="F19" s="72"/>
      <c r="G19" s="73"/>
      <c r="H19" s="71"/>
    </row>
    <row r="20" spans="2:9" ht="34.5" customHeight="1">
      <c r="B20" s="87" t="s">
        <v>40</v>
      </c>
      <c r="C20" s="110" t="s">
        <v>61</v>
      </c>
      <c r="D20" s="110"/>
      <c r="F20" s="72"/>
      <c r="G20" s="73"/>
      <c r="H20" s="71"/>
    </row>
    <row r="21" spans="2:9" ht="30.75" customHeight="1">
      <c r="B21" s="87" t="s">
        <v>36</v>
      </c>
      <c r="C21" s="111" t="s">
        <v>59</v>
      </c>
      <c r="D21" s="111"/>
      <c r="E21" s="113" t="s">
        <v>62</v>
      </c>
      <c r="F21" s="114"/>
    </row>
    <row r="22" spans="2:9" ht="30.75" customHeight="1">
      <c r="B22" s="87" t="s">
        <v>38</v>
      </c>
      <c r="C22" s="111" t="s">
        <v>58</v>
      </c>
      <c r="D22" s="111"/>
    </row>
    <row r="23" spans="2:9" ht="30.75" customHeight="1">
      <c r="B23" s="87" t="s">
        <v>39</v>
      </c>
      <c r="C23" s="112" t="str">
        <f>yaziyacevir(C15)</f>
        <v>ALTMIŞÜÇBİNYEDİYÜZDOKSANÜÇ TL.ALTMIŞSEKİZ KR.</v>
      </c>
      <c r="D23" s="112"/>
    </row>
    <row r="24" spans="2:9" ht="31.5" customHeight="1" thickBot="1">
      <c r="B24" s="85" t="s">
        <v>13</v>
      </c>
      <c r="C24" s="2"/>
      <c r="D24" s="2"/>
      <c r="E24" s="2"/>
      <c r="F24" s="96"/>
      <c r="G24" s="96"/>
      <c r="H24" s="3"/>
      <c r="I24" s="3"/>
    </row>
    <row r="25" spans="2:9" ht="63.75" customHeight="1" thickBot="1">
      <c r="B25" s="122" t="s">
        <v>14</v>
      </c>
      <c r="C25" s="123"/>
      <c r="D25" s="123"/>
      <c r="E25" s="124"/>
      <c r="F25" s="96"/>
      <c r="G25" s="96"/>
      <c r="H25" s="3"/>
      <c r="I25" s="3"/>
    </row>
    <row r="26" spans="2:9" ht="30.75" customHeight="1">
      <c r="B26" s="65"/>
      <c r="C26" s="65"/>
      <c r="D26" s="65"/>
      <c r="E26" s="97"/>
      <c r="F26" s="96"/>
      <c r="G26" s="96"/>
      <c r="H26" s="3"/>
      <c r="I26" s="3"/>
    </row>
    <row r="27" spans="2:9" s="78" customFormat="1" ht="26.25" customHeight="1">
      <c r="B27" s="88" t="s">
        <v>49</v>
      </c>
      <c r="C27" s="88" t="s">
        <v>50</v>
      </c>
      <c r="D27" s="88" t="s">
        <v>51</v>
      </c>
      <c r="E27" s="89" t="s">
        <v>52</v>
      </c>
      <c r="F27" s="90" t="s">
        <v>53</v>
      </c>
      <c r="G27" s="98"/>
      <c r="H27" s="77"/>
      <c r="I27" s="77"/>
    </row>
    <row r="28" spans="2:9" ht="33" customHeight="1">
      <c r="B28" s="91" t="str">
        <f>"Reçete Bedeli ("&amp;C13&amp;" Adet)"</f>
        <v>Reçete Bedeli (1443 Adet)</v>
      </c>
      <c r="C28" s="91">
        <v>1</v>
      </c>
      <c r="D28" s="91" t="s">
        <v>43</v>
      </c>
      <c r="E28" s="92">
        <f>F9</f>
        <v>57999.17</v>
      </c>
      <c r="F28" s="93" t="s">
        <v>44</v>
      </c>
      <c r="G28" s="2"/>
      <c r="H28" s="3"/>
      <c r="I28" s="3"/>
    </row>
    <row r="29" spans="2:9" ht="33" customHeight="1">
      <c r="B29" s="91" t="s">
        <v>47</v>
      </c>
      <c r="C29" s="91">
        <v>1</v>
      </c>
      <c r="D29" s="91" t="s">
        <v>43</v>
      </c>
      <c r="E29" s="94">
        <f>F10</f>
        <v>97.68</v>
      </c>
      <c r="F29" s="93" t="s">
        <v>45</v>
      </c>
      <c r="G29" s="2"/>
      <c r="H29" s="3"/>
      <c r="I29" s="3"/>
    </row>
    <row r="30" spans="2:9" ht="33" customHeight="1">
      <c r="B30" s="91" t="s">
        <v>48</v>
      </c>
      <c r="C30" s="91">
        <v>1</v>
      </c>
      <c r="D30" s="91" t="s">
        <v>43</v>
      </c>
      <c r="E30" s="95">
        <f>F13</f>
        <v>1284.906779661017</v>
      </c>
      <c r="F30" s="93" t="s">
        <v>45</v>
      </c>
      <c r="G30" s="2"/>
      <c r="H30" s="3"/>
      <c r="I30" s="3"/>
    </row>
    <row r="31" spans="2:9" ht="63.75" customHeight="1">
      <c r="B31" s="65"/>
      <c r="C31" s="65"/>
      <c r="D31" s="65"/>
      <c r="E31" s="99"/>
      <c r="F31" s="96"/>
      <c r="G31" s="96"/>
      <c r="H31" s="3"/>
      <c r="I31" s="3"/>
    </row>
    <row r="32" spans="2:9" ht="15.75" thickBot="1">
      <c r="B32" s="106" t="s">
        <v>13</v>
      </c>
      <c r="C32" s="106"/>
      <c r="D32" s="106"/>
      <c r="E32" s="106"/>
      <c r="F32" s="106"/>
      <c r="G32" s="106"/>
      <c r="H32" s="3"/>
      <c r="I32" s="3"/>
    </row>
    <row r="33" spans="2:9" ht="42" customHeight="1" thickBot="1">
      <c r="B33" s="107" t="str">
        <f>"Döküm No:"&amp;C18&amp;"---- Yalnız:"&amp;C23&amp;"---- Eczane Sicil No:"&amp;C22&amp;" ----Reçete Dönemi :"&amp;C19&amp;" ----Reçete Grubu:"&amp;C20&amp;"---- IBAN No:"&amp;C21</f>
        <v>Döküm No:237*****---- Yalnız:ALTMIŞÜÇBİNYEDİYÜZDOKSANÜÇ TL.ALTMIŞSEKİZ KR.---- Eczane Sicil No:1842******* ----Reçete Dönemi :Ocak 2020 ----Reçete Grubu:A---- IBAN No:TR*******************</v>
      </c>
      <c r="C33" s="108"/>
      <c r="D33" s="108"/>
      <c r="E33" s="108"/>
      <c r="F33" s="108"/>
      <c r="G33" s="109"/>
      <c r="H33" s="3"/>
      <c r="I33" s="3"/>
    </row>
    <row r="34" spans="2:9">
      <c r="F34" s="3"/>
      <c r="G34" s="3"/>
      <c r="H34" s="3"/>
      <c r="I34" s="3"/>
    </row>
    <row r="35" spans="2:9">
      <c r="F35" s="3"/>
      <c r="G35" s="3"/>
      <c r="H35" s="3"/>
      <c r="I35" s="3"/>
    </row>
    <row r="36" spans="2:9">
      <c r="F36" s="3"/>
      <c r="G36" s="3"/>
      <c r="H36" s="3"/>
      <c r="I36" s="3"/>
    </row>
  </sheetData>
  <sheetProtection password="CC72" sheet="1" objects="1" scenarios="1"/>
  <mergeCells count="14">
    <mergeCell ref="B2:H3"/>
    <mergeCell ref="B32:G32"/>
    <mergeCell ref="B33:G33"/>
    <mergeCell ref="C19:D19"/>
    <mergeCell ref="C20:D20"/>
    <mergeCell ref="C21:D21"/>
    <mergeCell ref="C22:D22"/>
    <mergeCell ref="C23:D23"/>
    <mergeCell ref="E21:F21"/>
    <mergeCell ref="E8:F8"/>
    <mergeCell ref="B5:C5"/>
    <mergeCell ref="B17:D17"/>
    <mergeCell ref="B25:E25"/>
    <mergeCell ref="C18:D18"/>
  </mergeCells>
  <dataValidations count="2">
    <dataValidation type="decimal" errorStyle="warning" allowBlank="1" showErrorMessage="1" errorTitle="Geçersiz değer " error="Negatif Değer Girilemez" sqref="C6:C16">
      <formula1>0</formula1>
      <formula2>999999999</formula2>
    </dataValidation>
    <dataValidation allowBlank="1" showInputMessage="1" sqref="C18:C23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B1:H23"/>
  <sheetViews>
    <sheetView workbookViewId="0">
      <selection activeCell="D9" sqref="D9"/>
    </sheetView>
  </sheetViews>
  <sheetFormatPr defaultRowHeight="15"/>
  <cols>
    <col min="1" max="1" width="7.42578125" customWidth="1"/>
    <col min="2" max="2" width="25.42578125" customWidth="1"/>
    <col min="3" max="3" width="27.42578125" customWidth="1"/>
    <col min="4" max="4" width="20.85546875" customWidth="1"/>
    <col min="5" max="5" width="19" customWidth="1"/>
    <col min="6" max="6" width="26.5703125" customWidth="1"/>
    <col min="7" max="7" width="14.140625" customWidth="1"/>
  </cols>
  <sheetData>
    <row r="1" spans="2:8">
      <c r="B1" s="50"/>
    </row>
    <row r="2" spans="2:8" ht="15.75" customHeight="1" thickBot="1">
      <c r="B2" s="50"/>
    </row>
    <row r="3" spans="2:8" ht="34.5" customHeight="1" thickBot="1">
      <c r="B3" s="141" t="s">
        <v>16</v>
      </c>
      <c r="C3" s="142"/>
      <c r="D3" s="143" t="s">
        <v>17</v>
      </c>
      <c r="E3" s="13">
        <f>C5*100/2.2</f>
        <v>0</v>
      </c>
      <c r="F3" s="14" t="s">
        <v>18</v>
      </c>
    </row>
    <row r="4" spans="2:8" ht="30" customHeight="1" thickBot="1">
      <c r="B4" s="15" t="s">
        <v>0</v>
      </c>
      <c r="C4" s="16">
        <v>44043.87</v>
      </c>
      <c r="D4" s="144"/>
      <c r="E4" s="17">
        <f>C4</f>
        <v>44043.87</v>
      </c>
      <c r="F4" s="18"/>
      <c r="G4" s="19"/>
      <c r="H4" s="19"/>
    </row>
    <row r="5" spans="2:8" ht="30" customHeight="1" thickBot="1">
      <c r="B5" s="20" t="s">
        <v>19</v>
      </c>
      <c r="C5" s="21">
        <v>0</v>
      </c>
      <c r="D5" s="22"/>
      <c r="E5" s="23">
        <f>(C4*2.2)/100</f>
        <v>968.96514000000013</v>
      </c>
      <c r="F5" s="24" t="s">
        <v>20</v>
      </c>
      <c r="G5" s="25"/>
      <c r="H5" s="25"/>
    </row>
    <row r="6" spans="2:8" ht="30" customHeight="1" thickBot="1">
      <c r="B6" s="26" t="s">
        <v>21</v>
      </c>
      <c r="C6" s="27">
        <v>7102.56</v>
      </c>
      <c r="D6" s="28"/>
      <c r="E6" s="29">
        <f>C6</f>
        <v>7102.56</v>
      </c>
      <c r="F6" s="145" t="s">
        <v>22</v>
      </c>
      <c r="G6" s="145"/>
      <c r="H6" s="146"/>
    </row>
    <row r="7" spans="2:8" ht="30" customHeight="1" thickBot="1">
      <c r="B7" s="30" t="s">
        <v>23</v>
      </c>
      <c r="C7" s="27">
        <v>36941.31</v>
      </c>
      <c r="D7" s="28">
        <f>C7/1.08</f>
        <v>34204.916666666664</v>
      </c>
      <c r="E7" s="31">
        <f>C7-D7</f>
        <v>2736.3933333333334</v>
      </c>
      <c r="F7" s="32"/>
      <c r="G7" s="33"/>
      <c r="H7" s="34"/>
    </row>
    <row r="8" spans="2:8" ht="30" customHeight="1" thickBot="1">
      <c r="B8" s="30" t="s">
        <v>24</v>
      </c>
      <c r="C8" s="27">
        <v>0</v>
      </c>
      <c r="D8" s="28">
        <f>C8/1.18</f>
        <v>0</v>
      </c>
      <c r="E8" s="31">
        <f>C8-D8</f>
        <v>0</v>
      </c>
      <c r="F8" s="32"/>
      <c r="G8" s="33"/>
      <c r="H8" s="34"/>
    </row>
    <row r="9" spans="2:8" ht="30" customHeight="1" thickBot="1">
      <c r="B9" s="35" t="s">
        <v>25</v>
      </c>
      <c r="C9" s="36">
        <f>C4-C5-C6</f>
        <v>36941.310000000005</v>
      </c>
      <c r="D9" s="37">
        <f>C9/1.08</f>
        <v>34204.916666666672</v>
      </c>
      <c r="E9" s="38">
        <f>E4-E5-E6</f>
        <v>35972.344860000005</v>
      </c>
      <c r="F9" s="39">
        <v>2376.1999999999998</v>
      </c>
      <c r="G9" s="147" t="s">
        <v>26</v>
      </c>
      <c r="H9" s="148"/>
    </row>
    <row r="10" spans="2:8" ht="30" customHeight="1" thickBot="1">
      <c r="B10" s="20" t="s">
        <v>27</v>
      </c>
      <c r="C10" s="40">
        <f>C7*8/108</f>
        <v>2736.393333333333</v>
      </c>
      <c r="D10" s="41">
        <f>C9-D9</f>
        <v>2736.3933333333334</v>
      </c>
      <c r="E10" s="42">
        <f>E9*8/108</f>
        <v>2664.618137777778</v>
      </c>
      <c r="F10" s="43">
        <f>F9*18/118</f>
        <v>362.47118644067797</v>
      </c>
      <c r="G10" s="125" t="s">
        <v>28</v>
      </c>
      <c r="H10" s="126"/>
    </row>
    <row r="11" spans="2:8" ht="30" customHeight="1" thickBot="1">
      <c r="B11" s="26" t="s">
        <v>29</v>
      </c>
      <c r="C11" s="44">
        <f>C8*18/118</f>
        <v>0</v>
      </c>
      <c r="D11" s="45"/>
      <c r="E11" s="29"/>
      <c r="F11" s="43"/>
      <c r="G11" s="46"/>
      <c r="H11" s="47"/>
    </row>
    <row r="12" spans="2:8" ht="27" customHeight="1" thickBot="1">
      <c r="B12" s="26"/>
      <c r="C12" s="44"/>
      <c r="D12" s="45"/>
      <c r="E12" s="29"/>
      <c r="F12" s="43"/>
      <c r="G12" s="46"/>
      <c r="H12" s="47"/>
    </row>
    <row r="13" spans="2:8" ht="50.25" customHeight="1" thickBot="1">
      <c r="B13" s="48" t="s">
        <v>30</v>
      </c>
      <c r="C13" s="44">
        <f>C9-C10</f>
        <v>34204.916666666672</v>
      </c>
      <c r="D13" s="45"/>
      <c r="E13" s="29">
        <f>E9-E10</f>
        <v>33307.726722222229</v>
      </c>
      <c r="F13" s="49">
        <f>F9-F10</f>
        <v>2013.7288135593219</v>
      </c>
      <c r="G13" s="127" t="s">
        <v>31</v>
      </c>
      <c r="H13" s="128"/>
    </row>
    <row r="14" spans="2:8">
      <c r="B14" s="50"/>
    </row>
    <row r="15" spans="2:8">
      <c r="B15" s="50"/>
    </row>
    <row r="16" spans="2:8">
      <c r="B16" s="50"/>
    </row>
    <row r="17" spans="2:7" ht="15.75" thickBot="1">
      <c r="B17" s="50"/>
    </row>
    <row r="18" spans="2:7" ht="44.25" customHeight="1" thickBot="1">
      <c r="B18" s="51" t="s">
        <v>32</v>
      </c>
      <c r="C18" s="52">
        <f>C13+C10</f>
        <v>36941.310000000005</v>
      </c>
      <c r="D18" s="53" t="s">
        <v>33</v>
      </c>
      <c r="F18" s="54">
        <f>F13+F10</f>
        <v>2376.1999999999998</v>
      </c>
      <c r="G18" s="55" t="s">
        <v>34</v>
      </c>
    </row>
    <row r="19" spans="2:7">
      <c r="B19" s="50"/>
    </row>
    <row r="20" spans="2:7" ht="15.75" thickBot="1">
      <c r="B20" s="50"/>
    </row>
    <row r="21" spans="2:7">
      <c r="B21" s="129" t="s">
        <v>35</v>
      </c>
      <c r="C21" s="132">
        <f>C18+F18</f>
        <v>39317.51</v>
      </c>
      <c r="D21" s="133"/>
      <c r="E21" s="133"/>
      <c r="F21" s="134"/>
    </row>
    <row r="22" spans="2:7">
      <c r="B22" s="130"/>
      <c r="C22" s="135"/>
      <c r="D22" s="136"/>
      <c r="E22" s="136"/>
      <c r="F22" s="137"/>
    </row>
    <row r="23" spans="2:7" ht="15.75" thickBot="1">
      <c r="B23" s="131"/>
      <c r="C23" s="138"/>
      <c r="D23" s="139"/>
      <c r="E23" s="139"/>
      <c r="F23" s="140"/>
    </row>
  </sheetData>
  <mergeCells count="8">
    <mergeCell ref="G10:H10"/>
    <mergeCell ref="G13:H13"/>
    <mergeCell ref="B21:B23"/>
    <mergeCell ref="C21:F23"/>
    <mergeCell ref="B3:C3"/>
    <mergeCell ref="D3:D4"/>
    <mergeCell ref="F6:H6"/>
    <mergeCell ref="G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LeoE</dc:creator>
  <cp:lastModifiedBy>Hp</cp:lastModifiedBy>
  <dcterms:created xsi:type="dcterms:W3CDTF">2020-02-01T08:00:04Z</dcterms:created>
  <dcterms:modified xsi:type="dcterms:W3CDTF">2020-02-03T13:29:41Z</dcterms:modified>
</cp:coreProperties>
</file>